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540" windowWidth="19440" windowHeight="12165" activeTab="1"/>
  </bookViews>
  <sheets>
    <sheet name="дома по благоустройству 2014" sheetId="1" r:id="rId1"/>
    <sheet name="дома по благоустройству 2015" sheetId="3" r:id="rId2"/>
    <sheet name="Лист1" sheetId="2" r:id="rId3"/>
  </sheets>
  <definedNames>
    <definedName name="Excel_BuiltIn_Print_Area_3" localSheetId="0">#REF!</definedName>
    <definedName name="Excel_BuiltIn_Print_Area_3" localSheetId="1">#REF!</definedName>
    <definedName name="Excel_BuiltIn_Print_Area_3">"$#ССЫЛ!.$A$1:$AJ$35"</definedName>
    <definedName name="_xlnm.Print_Area" localSheetId="0">'дома по благоустройству 2014'!$A$1:$P$44</definedName>
    <definedName name="_xlnm.Print_Area" localSheetId="1">'дома по благоустройству 2015'!$A$1:$I$41</definedName>
  </definedNames>
  <calcPr calcId="125725" calcMode="manual"/>
</workbook>
</file>

<file path=xl/calcChain.xml><?xml version="1.0" encoding="utf-8"?>
<calcChain xmlns="http://schemas.openxmlformats.org/spreadsheetml/2006/main">
  <c r="J35" i="3"/>
  <c r="I10"/>
  <c r="I34"/>
  <c r="I33"/>
  <c r="I31"/>
  <c r="I26"/>
  <c r="I25"/>
  <c r="I24"/>
  <c r="I22"/>
  <c r="I21"/>
  <c r="I20"/>
  <c r="I19"/>
  <c r="I18"/>
  <c r="I17"/>
  <c r="I16"/>
  <c r="I15" s="1"/>
  <c r="J46" i="1" l="1"/>
  <c r="K46"/>
  <c r="M46"/>
  <c r="L47"/>
  <c r="H32" i="3"/>
  <c r="H15"/>
  <c r="H30"/>
  <c r="I30" s="1"/>
  <c r="H27"/>
  <c r="H28"/>
  <c r="I28" s="1"/>
  <c r="H23" l="1"/>
  <c r="I27"/>
  <c r="I23" s="1"/>
  <c r="H29"/>
  <c r="I32"/>
  <c r="I29" s="1"/>
  <c r="H37"/>
  <c r="H10"/>
  <c r="I35" l="1"/>
  <c r="I37" s="1"/>
  <c r="J29" i="1"/>
  <c r="J24"/>
  <c r="J15"/>
  <c r="J40"/>
  <c r="M29" l="1"/>
  <c r="M24"/>
  <c r="M15"/>
  <c r="O29"/>
  <c r="N29"/>
  <c r="O24"/>
  <c r="N24"/>
  <c r="O15"/>
  <c r="N15"/>
  <c r="O10"/>
  <c r="N10"/>
  <c r="L29"/>
  <c r="L24"/>
  <c r="L15"/>
  <c r="L10"/>
  <c r="J10"/>
  <c r="K29"/>
  <c r="K24"/>
  <c r="K15"/>
  <c r="K10"/>
  <c r="O40" l="1"/>
  <c r="N40"/>
  <c r="M40"/>
  <c r="L40"/>
  <c r="K40"/>
  <c r="H10" l="1"/>
  <c r="I10"/>
  <c r="H15"/>
  <c r="I15"/>
  <c r="H24"/>
  <c r="I24"/>
  <c r="H29"/>
  <c r="H38" s="1"/>
  <c r="I29"/>
  <c r="H40"/>
  <c r="I40" l="1"/>
  <c r="H36"/>
</calcChain>
</file>

<file path=xl/sharedStrings.xml><?xml version="1.0" encoding="utf-8"?>
<sst xmlns="http://schemas.openxmlformats.org/spreadsheetml/2006/main" count="134" uniqueCount="87">
  <si>
    <t>месяцы</t>
  </si>
  <si>
    <t>Площадь жилых помещений</t>
  </si>
  <si>
    <t>Общая годовая стоимость работ по многоквартирным домам</t>
  </si>
  <si>
    <t>V. Техническое обслуживание внутридомового газового оборудования (ВДГО)</t>
  </si>
  <si>
    <t>раз(а) в год</t>
  </si>
  <si>
    <t>4 раз(а) в год</t>
  </si>
  <si>
    <t>19. Дератизация, дезинсекция</t>
  </si>
  <si>
    <t>постоянно
на системах водоснабжения, теплоснабжения, газоснабжения, канализации, энергоснабжения</t>
  </si>
  <si>
    <t>18. Аварийное обслуживание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</si>
  <si>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</si>
  <si>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</si>
  <si>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</si>
  <si>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</si>
  <si>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</si>
  <si>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раз(а) в неделю</t>
  </si>
  <si>
    <t>12. Очистка выгребных ям (для деревянных неблагоустроенных зданий)</t>
  </si>
  <si>
    <t>3 раз(а) в неделю</t>
  </si>
  <si>
    <t>11. Вывоз твердых бытовых отходов (ТБО), жидких бытовых отходов</t>
  </si>
  <si>
    <t>по мере необходимости. Начало работ не позднее _____ часов после начала снегопада</t>
  </si>
  <si>
    <t>5 раз(а) в неделю</t>
  </si>
  <si>
    <t>7. Уборка мусора на контейнерных площадках (помойных ям)</t>
  </si>
  <si>
    <t>II. Уборка земельного участка, входящего в состав общего имущества многоквартирного дома</t>
  </si>
  <si>
    <t>раз(а) в месяц</t>
  </si>
  <si>
    <t>4. Мытье и протирка закрывающих устройств мусоропровода</t>
  </si>
  <si>
    <t>3. Очистка и влажная уборка мусорных камер</t>
  </si>
  <si>
    <t>I. Содержание помещений общего пользования</t>
  </si>
  <si>
    <t>деревянный не благоустроенный без канализации</t>
  </si>
  <si>
    <t>деревянный благоустроенный без центр отопления</t>
  </si>
  <si>
    <t>деревянный благоустроенный дом</t>
  </si>
  <si>
    <t>на 1 кв.м.</t>
  </si>
  <si>
    <t>%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</si>
  <si>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</si>
  <si>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</si>
  <si>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</si>
  <si>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Жилой район Соломбальский территориальный округ</t>
  </si>
  <si>
    <t>Лот № 2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</si>
  <si>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</si>
  <si>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</si>
  <si>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</si>
  <si>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</si>
  <si>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20. Проверка и обслуживание коллективных приборов учета электроэнергии</t>
  </si>
  <si>
    <t>21. Проверка и обслуживание коллективных приборов учета воды</t>
  </si>
  <si>
    <t>22. Проверка и обслуживание коллективных приборов учета тепловой энергии</t>
  </si>
  <si>
    <t>1. Сухая и влажная  уборка полов во всех помещениях общего пользования</t>
  </si>
  <si>
    <t xml:space="preserve">2. Сухая и влажная уборка полов кабины лифта </t>
  </si>
  <si>
    <t>5. Подметание и уборка придомовой территории в летний период</t>
  </si>
  <si>
    <t>6. Уборка и выкашивание газонов, очистка от мусора урн</t>
  </si>
  <si>
    <t>8. Очистка придомовой территории от снега при отсутствии снегопадов</t>
  </si>
  <si>
    <t>9.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</si>
  <si>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10. Проверка и при необходимости очистка кровли от скопления снега и наледи, сосулек
</t>
  </si>
  <si>
    <t xml:space="preserve">13. Выявление деформации и повреждений водоотводящих устройств и оборудования, 
</t>
  </si>
  <si>
    <t xml:space="preserve">14.Контроль состояния и восстановление исправности элементов внутренней канализации, канализационных вытяжек, внутреннего водостока
</t>
  </si>
  <si>
    <t xml:space="preserve">15.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</si>
  <si>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 xml:space="preserve">16. Проверка исправности, работоспособности, регулировка и техническое обслуживание насосов, запорной арматуры,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промывка систем водоснабжения для удаления накипно-коррозионных отложений, промывка централизованных систем теплоснабжения для удаления накипно-коррозионных отложений,  обслуживание и ремонт бойлерных, удаление воздуха из системы отопления
</t>
  </si>
  <si>
    <t>VI. Расходы по управлению МКД</t>
  </si>
  <si>
    <t xml:space="preserve">17.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осмотры фасадов, стен, фундаментов, кровли
</t>
  </si>
  <si>
    <t>Стоимость на 1 кв. м. общей площади (руб./мес.)  (размер платы в месяц на 1 кв. м.)  с газоснабжением/без газоснабжения</t>
  </si>
  <si>
    <t>МВК   деревянный благоустроенный без центр отопления</t>
  </si>
  <si>
    <t>МВК  деревянный не благоустроенный без канализации</t>
  </si>
  <si>
    <t>МВК     деревянный благоустроенный дом</t>
  </si>
  <si>
    <t>6. Уборка мусора на контейнерных площадках (помойных ям)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</si>
  <si>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</si>
  <si>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</si>
  <si>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</si>
  <si>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10. Вывоз твердых бытовых отходов (ТБО), жидких бытовых отходов</t>
  </si>
  <si>
    <t>11. Очистка выгребных ям (для деревянных неблагоустроенных зданий)</t>
  </si>
  <si>
    <t>19. Ремонт кровли, крылец, козырьков, деревянных тротуаров</t>
  </si>
  <si>
    <t xml:space="preserve">12. Сезонный осмотр конструкций здания( фасадов, стен, фундаментов, кровли)
</t>
  </si>
  <si>
    <t>17.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внутреннего водостока,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отопления, промывка централизованных систем теплоснабжения для удаления накипно-коррозионных отложений,  удаление воздуха из системы отопления.</t>
  </si>
  <si>
    <t xml:space="preserve">5. Уборка мусора с придомовой территории </t>
  </si>
  <si>
    <t>1 раз(а) в 2 недели</t>
  </si>
  <si>
    <t>2 раз(а) в неделю</t>
  </si>
  <si>
    <t>2 раз(а) в год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</si>
  <si>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</si>
  <si>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</si>
  <si>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деревянный благоустроенный дом с центр отоплением</t>
  </si>
  <si>
    <t>16.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промывка централизованных систем теплоснабжения для удаления накипно-коррозионных отложений,  обслуживание и ремонт бойлерных, удаление воздуха из системы отопления, смена отдельных участков трубопроводов по необходимости.
Заделка щелей в печах, оштукатуривание, прочистка дымохода.</t>
  </si>
  <si>
    <t>3 раз(а) в неделю контейнера (6 раз в год - помойницы)</t>
  </si>
  <si>
    <t xml:space="preserve">Стоимость на 1 кв. м. общей площади (руб./мес.)         (размер платы в месяц на 1 кв. м.)  </t>
  </si>
  <si>
    <t>20. Дератизация</t>
  </si>
  <si>
    <t>21. Дезинсекция</t>
  </si>
  <si>
    <t>Жилой район         Варавино-Фактория    территориальный округ</t>
  </si>
  <si>
    <t>Лот № 4</t>
  </si>
  <si>
    <t>ул. Революции д.2 корп.1</t>
  </si>
  <si>
    <t xml:space="preserve">к Извещению и документации </t>
  </si>
  <si>
    <t>о проведении открытого конкурса</t>
  </si>
  <si>
    <t xml:space="preserve">Приложение № 2                                                     </t>
  </si>
</sst>
</file>

<file path=xl/styles.xml><?xml version="1.0" encoding="utf-8"?>
<styleSheet xmlns="http://schemas.openxmlformats.org/spreadsheetml/2006/main">
  <fonts count="12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9"/>
      <color rgb="FFC00000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2" fillId="0" borderId="0" xfId="0" applyFont="1" applyAlignment="1"/>
    <xf numFmtId="0" fontId="2" fillId="0" borderId="0" xfId="0" applyFont="1" applyBorder="1" applyAlignment="1"/>
    <xf numFmtId="0" fontId="2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center" wrapText="1"/>
    </xf>
    <xf numFmtId="0" fontId="2" fillId="0" borderId="0" xfId="0" applyFont="1" applyFill="1" applyAlignment="1"/>
    <xf numFmtId="0" fontId="3" fillId="0" borderId="0" xfId="0" applyFont="1" applyAlignment="1"/>
    <xf numFmtId="0" fontId="5" fillId="0" borderId="0" xfId="0" applyFont="1" applyAlignment="1">
      <alignment horizontal="center"/>
    </xf>
    <xf numFmtId="4" fontId="2" fillId="2" borderId="0" xfId="0" applyNumberFormat="1" applyFont="1" applyFill="1" applyAlignment="1">
      <alignment horizontal="right"/>
    </xf>
    <xf numFmtId="4" fontId="7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right"/>
    </xf>
    <xf numFmtId="4" fontId="8" fillId="0" borderId="3" xfId="0" applyNumberFormat="1" applyFont="1" applyBorder="1" applyAlignment="1">
      <alignment vertical="center"/>
    </xf>
    <xf numFmtId="4" fontId="8" fillId="0" borderId="2" xfId="0" applyNumberFormat="1" applyFont="1" applyBorder="1" applyAlignment="1">
      <alignment vertical="center"/>
    </xf>
    <xf numFmtId="4" fontId="8" fillId="0" borderId="2" xfId="0" applyNumberFormat="1" applyFont="1" applyBorder="1" applyAlignment="1">
      <alignment horizontal="right" vertical="center"/>
    </xf>
    <xf numFmtId="0" fontId="4" fillId="0" borderId="0" xfId="0" applyFont="1" applyAlignment="1"/>
    <xf numFmtId="4" fontId="8" fillId="0" borderId="3" xfId="0" applyNumberFormat="1" applyFont="1" applyBorder="1" applyAlignment="1">
      <alignment vertical="center" wrapText="1"/>
    </xf>
    <xf numFmtId="4" fontId="8" fillId="0" borderId="2" xfId="0" applyNumberFormat="1" applyFont="1" applyBorder="1" applyAlignment="1">
      <alignment vertical="center" wrapText="1"/>
    </xf>
    <xf numFmtId="4" fontId="8" fillId="0" borderId="2" xfId="0" applyNumberFormat="1" applyFont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top"/>
    </xf>
    <xf numFmtId="4" fontId="8" fillId="0" borderId="1" xfId="0" applyNumberFormat="1" applyFont="1" applyBorder="1" applyAlignment="1">
      <alignment horizontal="center"/>
    </xf>
    <xf numFmtId="4" fontId="8" fillId="0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4" fontId="4" fillId="0" borderId="1" xfId="0" applyNumberFormat="1" applyFont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center" vertical="top"/>
    </xf>
    <xf numFmtId="4" fontId="8" fillId="0" borderId="1" xfId="0" applyNumberFormat="1" applyFont="1" applyFill="1" applyBorder="1" applyAlignment="1">
      <alignment horizontal="center" vertical="top"/>
    </xf>
    <xf numFmtId="4" fontId="8" fillId="2" borderId="1" xfId="0" applyNumberFormat="1" applyFont="1" applyFill="1" applyBorder="1" applyAlignment="1">
      <alignment horizontal="center" vertical="top"/>
    </xf>
    <xf numFmtId="4" fontId="8" fillId="0" borderId="1" xfId="0" applyNumberFormat="1" applyFont="1" applyBorder="1" applyAlignment="1">
      <alignment horizontal="left" vertical="top"/>
    </xf>
    <xf numFmtId="3" fontId="8" fillId="0" borderId="1" xfId="0" applyNumberFormat="1" applyFont="1" applyBorder="1" applyAlignment="1">
      <alignment horizontal="center" vertical="top"/>
    </xf>
    <xf numFmtId="4" fontId="8" fillId="0" borderId="1" xfId="0" applyNumberFormat="1" applyFont="1" applyFill="1" applyBorder="1" applyAlignment="1">
      <alignment horizontal="left" vertical="top"/>
    </xf>
    <xf numFmtId="4" fontId="8" fillId="0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3" fillId="2" borderId="0" xfId="0" applyFont="1" applyFill="1" applyAlignment="1"/>
    <xf numFmtId="0" fontId="2" fillId="2" borderId="0" xfId="0" applyFont="1" applyFill="1" applyAlignment="1"/>
    <xf numFmtId="0" fontId="10" fillId="0" borderId="0" xfId="0" applyFont="1"/>
    <xf numFmtId="0" fontId="11" fillId="0" borderId="0" xfId="0" applyFont="1"/>
    <xf numFmtId="4" fontId="4" fillId="0" borderId="1" xfId="0" applyNumberFormat="1" applyFont="1" applyBorder="1" applyAlignment="1">
      <alignment horizontal="left" vertical="top"/>
    </xf>
    <xf numFmtId="4" fontId="4" fillId="0" borderId="3" xfId="0" applyNumberFormat="1" applyFont="1" applyBorder="1" applyAlignment="1">
      <alignment horizontal="left" vertical="top" wrapText="1"/>
    </xf>
    <xf numFmtId="4" fontId="4" fillId="0" borderId="2" xfId="0" applyNumberFormat="1" applyFont="1" applyBorder="1" applyAlignment="1">
      <alignment horizontal="left" vertical="top" wrapText="1"/>
    </xf>
    <xf numFmtId="4" fontId="4" fillId="0" borderId="4" xfId="0" applyNumberFormat="1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left" vertical="top" wrapText="1"/>
    </xf>
    <xf numFmtId="4" fontId="8" fillId="0" borderId="3" xfId="0" applyNumberFormat="1" applyFont="1" applyBorder="1" applyAlignment="1">
      <alignment horizontal="center" vertical="top" wrapText="1"/>
    </xf>
    <xf numFmtId="4" fontId="8" fillId="0" borderId="2" xfId="0" applyNumberFormat="1" applyFont="1" applyBorder="1" applyAlignment="1">
      <alignment horizontal="center" vertical="top" wrapText="1"/>
    </xf>
    <xf numFmtId="4" fontId="8" fillId="0" borderId="4" xfId="0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4" fontId="8" fillId="0" borderId="1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top"/>
    </xf>
    <xf numFmtId="4" fontId="8" fillId="0" borderId="2" xfId="0" applyNumberFormat="1" applyFont="1" applyBorder="1" applyAlignment="1">
      <alignment horizontal="center" vertical="top"/>
    </xf>
    <xf numFmtId="4" fontId="8" fillId="0" borderId="4" xfId="0" applyNumberFormat="1" applyFont="1" applyBorder="1" applyAlignment="1">
      <alignment horizontal="center" vertical="top"/>
    </xf>
    <xf numFmtId="4" fontId="8" fillId="0" borderId="3" xfId="0" applyNumberFormat="1" applyFont="1" applyBorder="1" applyAlignment="1">
      <alignment horizontal="left" vertical="top"/>
    </xf>
    <xf numFmtId="4" fontId="8" fillId="0" borderId="2" xfId="0" applyNumberFormat="1" applyFont="1" applyBorder="1" applyAlignment="1">
      <alignment horizontal="left" vertical="top"/>
    </xf>
    <xf numFmtId="4" fontId="8" fillId="0" borderId="4" xfId="0" applyNumberFormat="1" applyFont="1" applyBorder="1" applyAlignment="1">
      <alignment horizontal="left" vertical="top"/>
    </xf>
    <xf numFmtId="4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left" vertical="top"/>
    </xf>
    <xf numFmtId="4" fontId="8" fillId="2" borderId="1" xfId="0" applyNumberFormat="1" applyFont="1" applyFill="1" applyBorder="1" applyAlignment="1">
      <alignment horizontal="center" vertical="center"/>
    </xf>
    <xf numFmtId="4" fontId="8" fillId="2" borderId="3" xfId="0" applyNumberFormat="1" applyFont="1" applyFill="1" applyBorder="1" applyAlignment="1">
      <alignment horizontal="center" vertical="top"/>
    </xf>
    <xf numFmtId="4" fontId="8" fillId="2" borderId="2" xfId="0" applyNumberFormat="1" applyFont="1" applyFill="1" applyBorder="1" applyAlignment="1">
      <alignment horizontal="center" vertical="top"/>
    </xf>
    <xf numFmtId="4" fontId="8" fillId="2" borderId="4" xfId="0" applyNumberFormat="1" applyFont="1" applyFill="1" applyBorder="1" applyAlignment="1">
      <alignment horizontal="center" vertical="top"/>
    </xf>
    <xf numFmtId="4" fontId="8" fillId="2" borderId="3" xfId="0" applyNumberFormat="1" applyFont="1" applyFill="1" applyBorder="1" applyAlignment="1">
      <alignment horizontal="center" vertical="top" wrapText="1"/>
    </xf>
    <xf numFmtId="4" fontId="8" fillId="2" borderId="2" xfId="0" applyNumberFormat="1" applyFont="1" applyFill="1" applyBorder="1" applyAlignment="1">
      <alignment horizontal="center" vertical="top" wrapText="1"/>
    </xf>
    <xf numFmtId="4" fontId="8" fillId="2" borderId="4" xfId="0" applyNumberFormat="1" applyFont="1" applyFill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left" vertical="top" wrapText="1"/>
    </xf>
    <xf numFmtId="4" fontId="4" fillId="2" borderId="3" xfId="0" applyNumberFormat="1" applyFont="1" applyFill="1" applyBorder="1" applyAlignment="1">
      <alignment horizontal="left" vertical="top" wrapText="1"/>
    </xf>
    <xf numFmtId="4" fontId="4" fillId="2" borderId="2" xfId="0" applyNumberFormat="1" applyFont="1" applyFill="1" applyBorder="1" applyAlignment="1">
      <alignment horizontal="left" vertical="top" wrapText="1"/>
    </xf>
    <xf numFmtId="4" fontId="4" fillId="2" borderId="4" xfId="0" applyNumberFormat="1" applyFont="1" applyFill="1" applyBorder="1" applyAlignment="1">
      <alignment horizontal="left" vertical="top" wrapText="1"/>
    </xf>
    <xf numFmtId="4" fontId="8" fillId="2" borderId="3" xfId="0" applyNumberFormat="1" applyFont="1" applyFill="1" applyBorder="1" applyAlignment="1">
      <alignment horizontal="left" vertical="top"/>
    </xf>
    <xf numFmtId="4" fontId="8" fillId="2" borderId="2" xfId="0" applyNumberFormat="1" applyFont="1" applyFill="1" applyBorder="1" applyAlignment="1">
      <alignment horizontal="left" vertical="top"/>
    </xf>
    <xf numFmtId="4" fontId="8" fillId="2" borderId="4" xfId="0" applyNumberFormat="1" applyFont="1" applyFill="1" applyBorder="1" applyAlignment="1">
      <alignment horizontal="left" vertical="top"/>
    </xf>
    <xf numFmtId="4" fontId="8" fillId="2" borderId="3" xfId="0" applyNumberFormat="1" applyFont="1" applyFill="1" applyBorder="1" applyAlignment="1">
      <alignment horizontal="left" vertical="center" wrapText="1"/>
    </xf>
    <xf numFmtId="4" fontId="8" fillId="2" borderId="2" xfId="0" applyNumberFormat="1" applyFont="1" applyFill="1" applyBorder="1" applyAlignment="1">
      <alignment horizontal="left" vertical="center" wrapText="1"/>
    </xf>
    <xf numFmtId="4" fontId="8" fillId="2" borderId="4" xfId="0" applyNumberFormat="1" applyFont="1" applyFill="1" applyBorder="1" applyAlignment="1">
      <alignment horizontal="left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Y47"/>
  <sheetViews>
    <sheetView view="pageBreakPreview" zoomScaleNormal="100" zoomScaleSheetLayoutView="100" workbookViewId="0">
      <pane xSplit="6" ySplit="9" topLeftCell="G32" activePane="bottomRight" state="frozen"/>
      <selection pane="topRight" activeCell="CV1" sqref="CV1"/>
      <selection pane="bottomLeft" activeCell="A29" sqref="A29"/>
      <selection pane="bottomRight" activeCell="K9" sqref="K9"/>
    </sheetView>
  </sheetViews>
  <sheetFormatPr defaultRowHeight="12.75"/>
  <cols>
    <col min="1" max="5" width="9.140625" style="1"/>
    <col min="6" max="6" width="19.140625" style="1" customWidth="1"/>
    <col min="7" max="7" width="21" style="1" customWidth="1"/>
    <col min="8" max="9" width="0.140625" style="1" customWidth="1"/>
    <col min="10" max="10" width="13.140625" style="8" customWidth="1"/>
    <col min="11" max="12" width="14.5703125" style="8" customWidth="1"/>
    <col min="13" max="13" width="13.140625" style="8" customWidth="1"/>
    <col min="14" max="77" width="9.140625" style="1"/>
  </cols>
  <sheetData>
    <row r="1" spans="1:15" s="1" customFormat="1" ht="16.5" customHeight="1">
      <c r="A1" s="51" t="s">
        <v>39</v>
      </c>
      <c r="B1" s="51"/>
      <c r="C1" s="51"/>
      <c r="D1" s="51"/>
      <c r="E1" s="51"/>
      <c r="F1" s="51"/>
      <c r="G1" s="51"/>
      <c r="H1" s="51"/>
      <c r="I1" s="51"/>
      <c r="J1" s="8"/>
      <c r="K1" s="9"/>
      <c r="L1" s="9"/>
      <c r="M1" s="8"/>
    </row>
    <row r="2" spans="1:15" s="1" customFormat="1" ht="16.5" customHeight="1">
      <c r="A2" s="51" t="s">
        <v>38</v>
      </c>
      <c r="B2" s="51"/>
      <c r="C2" s="51"/>
      <c r="D2" s="51"/>
      <c r="E2" s="51"/>
      <c r="F2" s="51"/>
      <c r="G2" s="51"/>
      <c r="H2" s="51"/>
      <c r="I2" s="51"/>
      <c r="J2" s="8"/>
      <c r="K2" s="10"/>
      <c r="L2" s="10"/>
      <c r="M2" s="8"/>
    </row>
    <row r="3" spans="1:15" s="1" customFormat="1" ht="16.5" customHeight="1">
      <c r="A3" s="51" t="s">
        <v>37</v>
      </c>
      <c r="B3" s="51"/>
      <c r="C3" s="51"/>
      <c r="D3" s="51"/>
      <c r="E3" s="51"/>
      <c r="F3" s="51"/>
      <c r="G3" s="51"/>
      <c r="H3" s="51"/>
      <c r="I3" s="51"/>
      <c r="J3" s="8"/>
      <c r="K3" s="10"/>
      <c r="L3" s="10"/>
      <c r="M3" s="8"/>
    </row>
    <row r="4" spans="1:15" s="1" customFormat="1" ht="16.5" customHeight="1">
      <c r="A4" s="51" t="s">
        <v>36</v>
      </c>
      <c r="B4" s="51"/>
      <c r="C4" s="51"/>
      <c r="D4" s="51"/>
      <c r="E4" s="51"/>
      <c r="F4" s="51"/>
      <c r="G4" s="51"/>
      <c r="H4" s="51"/>
      <c r="I4" s="51"/>
      <c r="J4" s="8"/>
      <c r="K4" s="8"/>
      <c r="L4" s="8"/>
      <c r="M4" s="8"/>
    </row>
    <row r="5" spans="1:15" s="1" customFormat="1" ht="16.5" customHeight="1">
      <c r="A5" s="7"/>
      <c r="B5" s="7"/>
      <c r="C5" s="7"/>
      <c r="D5" s="7"/>
      <c r="E5" s="7"/>
      <c r="F5" s="7"/>
      <c r="G5" s="7"/>
      <c r="H5" s="7"/>
      <c r="I5" s="7"/>
      <c r="J5" s="8"/>
      <c r="K5" s="8"/>
      <c r="L5" s="8"/>
      <c r="M5" s="8"/>
    </row>
    <row r="6" spans="1:15" s="1" customFormat="1">
      <c r="A6" s="6" t="s">
        <v>35</v>
      </c>
      <c r="B6" s="6" t="s">
        <v>34</v>
      </c>
      <c r="J6" s="8"/>
      <c r="K6" s="8"/>
      <c r="L6" s="8"/>
      <c r="M6" s="8"/>
    </row>
    <row r="7" spans="1:15" s="1" customFormat="1" ht="18" customHeight="1">
      <c r="A7" s="52" t="s">
        <v>33</v>
      </c>
      <c r="B7" s="52"/>
      <c r="C7" s="52"/>
      <c r="D7" s="52"/>
      <c r="E7" s="52"/>
      <c r="F7" s="52"/>
      <c r="G7" s="11" t="s">
        <v>32</v>
      </c>
      <c r="H7" s="12"/>
      <c r="I7" s="12"/>
      <c r="J7" s="13"/>
      <c r="K7" s="13"/>
      <c r="L7" s="13"/>
      <c r="M7" s="13"/>
      <c r="N7" s="14"/>
      <c r="O7" s="14"/>
    </row>
    <row r="8" spans="1:15" s="1" customFormat="1" ht="35.85" customHeight="1">
      <c r="A8" s="52"/>
      <c r="B8" s="52"/>
      <c r="C8" s="52"/>
      <c r="D8" s="52"/>
      <c r="E8" s="52"/>
      <c r="F8" s="52"/>
      <c r="G8" s="15"/>
      <c r="H8" s="16"/>
      <c r="I8" s="16"/>
      <c r="J8" s="17"/>
      <c r="K8" s="17"/>
      <c r="L8" s="17"/>
      <c r="M8" s="17"/>
      <c r="N8" s="14"/>
      <c r="O8" s="14"/>
    </row>
    <row r="9" spans="1:15" s="5" customFormat="1" ht="96">
      <c r="A9" s="52"/>
      <c r="B9" s="52"/>
      <c r="C9" s="52"/>
      <c r="D9" s="52"/>
      <c r="E9" s="52"/>
      <c r="F9" s="52"/>
      <c r="G9" s="18" t="s">
        <v>31</v>
      </c>
      <c r="H9" s="18" t="s">
        <v>30</v>
      </c>
      <c r="I9" s="18" t="s">
        <v>29</v>
      </c>
      <c r="J9" s="19" t="s">
        <v>28</v>
      </c>
      <c r="K9" s="19" t="s">
        <v>27</v>
      </c>
      <c r="L9" s="19" t="s">
        <v>26</v>
      </c>
      <c r="M9" s="19" t="s">
        <v>59</v>
      </c>
      <c r="N9" s="19" t="s">
        <v>57</v>
      </c>
      <c r="O9" s="19" t="s">
        <v>58</v>
      </c>
    </row>
    <row r="10" spans="1:15" s="1" customFormat="1">
      <c r="A10" s="53" t="s">
        <v>25</v>
      </c>
      <c r="B10" s="54"/>
      <c r="C10" s="54"/>
      <c r="D10" s="54"/>
      <c r="E10" s="54"/>
      <c r="F10" s="55"/>
      <c r="G10" s="20"/>
      <c r="H10" s="21">
        <f>SUM(H11:H14)</f>
        <v>0</v>
      </c>
      <c r="I10" s="21">
        <f>SUM(I11:I14)</f>
        <v>0</v>
      </c>
      <c r="J10" s="22">
        <f t="shared" ref="J10" si="0">SUM(J11:J14)</f>
        <v>0</v>
      </c>
      <c r="K10" s="22">
        <f t="shared" ref="K10:L10" si="1">SUM(K11:K14)</f>
        <v>0</v>
      </c>
      <c r="L10" s="22">
        <f t="shared" si="1"/>
        <v>0</v>
      </c>
      <c r="M10" s="23">
        <v>0</v>
      </c>
      <c r="N10" s="22">
        <f t="shared" ref="N10:O10" si="2">SUM(N11:N14)</f>
        <v>0</v>
      </c>
      <c r="O10" s="22">
        <f t="shared" si="2"/>
        <v>0</v>
      </c>
    </row>
    <row r="11" spans="1:15" s="1" customFormat="1">
      <c r="A11" s="43" t="s">
        <v>43</v>
      </c>
      <c r="B11" s="43"/>
      <c r="C11" s="43"/>
      <c r="D11" s="43"/>
      <c r="E11" s="43"/>
      <c r="F11" s="43"/>
      <c r="G11" s="24" t="s">
        <v>14</v>
      </c>
      <c r="H11" s="24">
        <v>0</v>
      </c>
      <c r="I11" s="24">
        <v>0</v>
      </c>
      <c r="J11" s="25">
        <v>0</v>
      </c>
      <c r="K11" s="25">
        <v>0</v>
      </c>
      <c r="L11" s="25">
        <v>0</v>
      </c>
      <c r="M11" s="26">
        <v>0</v>
      </c>
      <c r="N11" s="25">
        <v>0</v>
      </c>
      <c r="O11" s="25">
        <v>0</v>
      </c>
    </row>
    <row r="12" spans="1:15" s="1" customFormat="1">
      <c r="A12" s="43" t="s">
        <v>44</v>
      </c>
      <c r="B12" s="43"/>
      <c r="C12" s="43"/>
      <c r="D12" s="43"/>
      <c r="E12" s="43"/>
      <c r="F12" s="43"/>
      <c r="G12" s="24" t="s">
        <v>14</v>
      </c>
      <c r="H12" s="24">
        <v>0</v>
      </c>
      <c r="I12" s="24">
        <v>0</v>
      </c>
      <c r="J12" s="25">
        <v>0</v>
      </c>
      <c r="K12" s="25">
        <v>0</v>
      </c>
      <c r="L12" s="25">
        <v>0</v>
      </c>
      <c r="M12" s="26">
        <v>0</v>
      </c>
      <c r="N12" s="25">
        <v>0</v>
      </c>
      <c r="O12" s="25">
        <v>0</v>
      </c>
    </row>
    <row r="13" spans="1:15" s="1" customFormat="1">
      <c r="A13" s="43" t="s">
        <v>24</v>
      </c>
      <c r="B13" s="43"/>
      <c r="C13" s="43"/>
      <c r="D13" s="43"/>
      <c r="E13" s="43"/>
      <c r="F13" s="43"/>
      <c r="G13" s="24" t="s">
        <v>14</v>
      </c>
      <c r="H13" s="24">
        <v>0</v>
      </c>
      <c r="I13" s="24">
        <v>0</v>
      </c>
      <c r="J13" s="25">
        <v>0</v>
      </c>
      <c r="K13" s="25">
        <v>0</v>
      </c>
      <c r="L13" s="25">
        <v>0</v>
      </c>
      <c r="M13" s="26">
        <v>0</v>
      </c>
      <c r="N13" s="25">
        <v>0</v>
      </c>
      <c r="O13" s="25">
        <v>0</v>
      </c>
    </row>
    <row r="14" spans="1:15" s="1" customFormat="1">
      <c r="A14" s="43" t="s">
        <v>23</v>
      </c>
      <c r="B14" s="43"/>
      <c r="C14" s="43"/>
      <c r="D14" s="43"/>
      <c r="E14" s="43"/>
      <c r="F14" s="43"/>
      <c r="G14" s="24" t="s">
        <v>22</v>
      </c>
      <c r="H14" s="24">
        <v>0</v>
      </c>
      <c r="I14" s="24">
        <v>0</v>
      </c>
      <c r="J14" s="25">
        <v>0</v>
      </c>
      <c r="K14" s="25">
        <v>0</v>
      </c>
      <c r="L14" s="25">
        <v>0</v>
      </c>
      <c r="M14" s="26">
        <v>0</v>
      </c>
      <c r="N14" s="25">
        <v>0</v>
      </c>
      <c r="O14" s="25">
        <v>0</v>
      </c>
    </row>
    <row r="15" spans="1:15" s="1" customFormat="1" ht="23.85" customHeight="1">
      <c r="A15" s="48" t="s">
        <v>21</v>
      </c>
      <c r="B15" s="49"/>
      <c r="C15" s="49"/>
      <c r="D15" s="49"/>
      <c r="E15" s="49"/>
      <c r="F15" s="50"/>
      <c r="G15" s="20"/>
      <c r="H15" s="21">
        <f>SUM(H16:H21)</f>
        <v>51.412940507768077</v>
      </c>
      <c r="I15" s="21">
        <f>SUM(I16:I23)</f>
        <v>0</v>
      </c>
      <c r="J15" s="22">
        <f>SUM(J16:J23)</f>
        <v>5.45</v>
      </c>
      <c r="K15" s="22">
        <f>SUM(K16:K23)</f>
        <v>5.45</v>
      </c>
      <c r="L15" s="22">
        <f t="shared" ref="L15" si="3">SUM(L16:L23)</f>
        <v>9.07</v>
      </c>
      <c r="M15" s="23">
        <f>SUM(M16:M23)</f>
        <v>5.07</v>
      </c>
      <c r="N15" s="22">
        <f>SUM(N16:N23)</f>
        <v>5.07</v>
      </c>
      <c r="O15" s="22">
        <f t="shared" ref="O15" si="4">SUM(O16:O23)</f>
        <v>8.6700000000000017</v>
      </c>
    </row>
    <row r="16" spans="1:15" s="1" customFormat="1">
      <c r="A16" s="43" t="s">
        <v>45</v>
      </c>
      <c r="B16" s="43"/>
      <c r="C16" s="43"/>
      <c r="D16" s="43"/>
      <c r="E16" s="43"/>
      <c r="F16" s="43"/>
      <c r="G16" s="24" t="s">
        <v>16</v>
      </c>
      <c r="H16" s="25">
        <v>0.75982261273209528</v>
      </c>
      <c r="I16" s="25">
        <v>0</v>
      </c>
      <c r="J16" s="25">
        <v>0.19</v>
      </c>
      <c r="K16" s="25">
        <v>0.19</v>
      </c>
      <c r="L16" s="25">
        <v>0.21</v>
      </c>
      <c r="M16" s="25">
        <v>0.19</v>
      </c>
      <c r="N16" s="25">
        <v>0.19</v>
      </c>
      <c r="O16" s="25">
        <v>0.21</v>
      </c>
    </row>
    <row r="17" spans="1:15" s="1" customFormat="1">
      <c r="A17" s="43" t="s">
        <v>46</v>
      </c>
      <c r="B17" s="43"/>
      <c r="C17" s="43"/>
      <c r="D17" s="43"/>
      <c r="E17" s="43"/>
      <c r="F17" s="43"/>
      <c r="G17" s="24" t="s">
        <v>16</v>
      </c>
      <c r="H17" s="25">
        <v>6.6386787135278498</v>
      </c>
      <c r="I17" s="25">
        <v>0</v>
      </c>
      <c r="J17" s="25">
        <v>0.56000000000000005</v>
      </c>
      <c r="K17" s="25">
        <v>0.56000000000000005</v>
      </c>
      <c r="L17" s="25">
        <v>0.56000000000000005</v>
      </c>
      <c r="M17" s="25">
        <v>0.36</v>
      </c>
      <c r="N17" s="25">
        <v>0.36</v>
      </c>
      <c r="O17" s="25">
        <v>0.36</v>
      </c>
    </row>
    <row r="18" spans="1:15" s="1" customFormat="1">
      <c r="A18" s="43" t="s">
        <v>20</v>
      </c>
      <c r="B18" s="43"/>
      <c r="C18" s="43"/>
      <c r="D18" s="43"/>
      <c r="E18" s="43"/>
      <c r="F18" s="43"/>
      <c r="G18" s="24" t="s">
        <v>19</v>
      </c>
      <c r="H18" s="25">
        <v>23.528449933686996</v>
      </c>
      <c r="I18" s="25">
        <v>0</v>
      </c>
      <c r="J18" s="25">
        <v>0.37</v>
      </c>
      <c r="K18" s="25">
        <v>0.37</v>
      </c>
      <c r="L18" s="25">
        <v>0.56000000000000005</v>
      </c>
      <c r="M18" s="25">
        <v>0.37</v>
      </c>
      <c r="N18" s="25">
        <v>0.37</v>
      </c>
      <c r="O18" s="25">
        <v>0.56000000000000005</v>
      </c>
    </row>
    <row r="19" spans="1:15" s="1" customFormat="1">
      <c r="A19" s="43" t="s">
        <v>47</v>
      </c>
      <c r="B19" s="43"/>
      <c r="C19" s="43"/>
      <c r="D19" s="43"/>
      <c r="E19" s="43"/>
      <c r="F19" s="43"/>
      <c r="G19" s="24" t="s">
        <v>16</v>
      </c>
      <c r="H19" s="25">
        <v>0.40813328912466834</v>
      </c>
      <c r="I19" s="25">
        <v>0</v>
      </c>
      <c r="J19" s="25">
        <v>0.28000000000000003</v>
      </c>
      <c r="K19" s="25">
        <v>0.28000000000000003</v>
      </c>
      <c r="L19" s="25">
        <v>0.27</v>
      </c>
      <c r="M19" s="25">
        <v>0.28000000000000003</v>
      </c>
      <c r="N19" s="25">
        <v>0.28000000000000003</v>
      </c>
      <c r="O19" s="25">
        <v>0.27</v>
      </c>
    </row>
    <row r="20" spans="1:15" s="1" customFormat="1" ht="44.1" customHeight="1">
      <c r="A20" s="44" t="s">
        <v>48</v>
      </c>
      <c r="B20" s="45"/>
      <c r="C20" s="45"/>
      <c r="D20" s="45"/>
      <c r="E20" s="45"/>
      <c r="F20" s="46"/>
      <c r="G20" s="27" t="s">
        <v>18</v>
      </c>
      <c r="H20" s="25">
        <v>12.083350464190978</v>
      </c>
      <c r="I20" s="25">
        <v>0</v>
      </c>
      <c r="J20" s="25">
        <v>0.68</v>
      </c>
      <c r="K20" s="25">
        <v>0.68</v>
      </c>
      <c r="L20" s="25">
        <v>0.66</v>
      </c>
      <c r="M20" s="25">
        <v>0.68</v>
      </c>
      <c r="N20" s="25">
        <v>0.68</v>
      </c>
      <c r="O20" s="25">
        <v>0.66</v>
      </c>
    </row>
    <row r="21" spans="1:15" s="1" customFormat="1">
      <c r="A21" s="47" t="s">
        <v>49</v>
      </c>
      <c r="B21" s="43"/>
      <c r="C21" s="43"/>
      <c r="D21" s="43"/>
      <c r="E21" s="43"/>
      <c r="F21" s="43"/>
      <c r="G21" s="24" t="s">
        <v>16</v>
      </c>
      <c r="H21" s="25">
        <v>7.9945054945054936</v>
      </c>
      <c r="I21" s="25">
        <v>0</v>
      </c>
      <c r="J21" s="25">
        <v>0.63</v>
      </c>
      <c r="K21" s="25">
        <v>0.63</v>
      </c>
      <c r="L21" s="25">
        <v>0.63</v>
      </c>
      <c r="M21" s="25">
        <v>0.45</v>
      </c>
      <c r="N21" s="25">
        <v>0.45</v>
      </c>
      <c r="O21" s="25">
        <v>0.43</v>
      </c>
    </row>
    <row r="22" spans="1:15" s="1" customFormat="1">
      <c r="A22" s="43" t="s">
        <v>17</v>
      </c>
      <c r="B22" s="43"/>
      <c r="C22" s="43"/>
      <c r="D22" s="43"/>
      <c r="E22" s="43"/>
      <c r="F22" s="43"/>
      <c r="G22" s="24" t="s">
        <v>16</v>
      </c>
      <c r="H22" s="25">
        <v>7.9945054945054936</v>
      </c>
      <c r="I22" s="25">
        <v>0</v>
      </c>
      <c r="J22" s="25">
        <v>2.74</v>
      </c>
      <c r="K22" s="25">
        <v>2.74</v>
      </c>
      <c r="L22" s="25">
        <v>2.97</v>
      </c>
      <c r="M22" s="26">
        <v>2.74</v>
      </c>
      <c r="N22" s="25">
        <v>2.74</v>
      </c>
      <c r="O22" s="25">
        <v>2.97</v>
      </c>
    </row>
    <row r="23" spans="1:15" s="1" customFormat="1">
      <c r="A23" s="43" t="s">
        <v>15</v>
      </c>
      <c r="B23" s="43"/>
      <c r="C23" s="43"/>
      <c r="D23" s="43"/>
      <c r="E23" s="43"/>
      <c r="F23" s="43"/>
      <c r="G23" s="24" t="s">
        <v>14</v>
      </c>
      <c r="H23" s="25">
        <v>7.9945054945054936</v>
      </c>
      <c r="I23" s="25">
        <v>0</v>
      </c>
      <c r="J23" s="25">
        <v>0</v>
      </c>
      <c r="K23" s="25">
        <v>0</v>
      </c>
      <c r="L23" s="25">
        <v>3.21</v>
      </c>
      <c r="M23" s="26">
        <v>0</v>
      </c>
      <c r="N23" s="25">
        <v>0</v>
      </c>
      <c r="O23" s="25">
        <v>3.21</v>
      </c>
    </row>
    <row r="24" spans="1:15" s="1" customFormat="1" ht="13.5" customHeight="1">
      <c r="A24" s="48" t="s">
        <v>13</v>
      </c>
      <c r="B24" s="49"/>
      <c r="C24" s="49"/>
      <c r="D24" s="49"/>
      <c r="E24" s="49"/>
      <c r="F24" s="50"/>
      <c r="G24" s="20"/>
      <c r="H24" s="28">
        <f>SUM(H25:H28)</f>
        <v>33.769893899204249</v>
      </c>
      <c r="I24" s="28">
        <f>SUM(I25:I28)</f>
        <v>0</v>
      </c>
      <c r="J24" s="29">
        <f>SUM(J25:J28)</f>
        <v>5.5</v>
      </c>
      <c r="K24" s="29">
        <f>SUM(K25:K28)</f>
        <v>5.04</v>
      </c>
      <c r="L24" s="29">
        <f t="shared" ref="L24" si="5">SUM(L25:L28)</f>
        <v>1.71</v>
      </c>
      <c r="M24" s="30">
        <f>SUM(M25:M28)</f>
        <v>2.4900000000000002</v>
      </c>
      <c r="N24" s="29">
        <f>SUM(N25:N28)</f>
        <v>2.0699999999999998</v>
      </c>
      <c r="O24" s="29">
        <f t="shared" ref="O24" si="6">SUM(O25:O28)</f>
        <v>0.89</v>
      </c>
    </row>
    <row r="25" spans="1:15" s="1" customFormat="1">
      <c r="A25" s="47" t="s">
        <v>50</v>
      </c>
      <c r="B25" s="43"/>
      <c r="C25" s="43"/>
      <c r="D25" s="43"/>
      <c r="E25" s="43"/>
      <c r="F25" s="43"/>
      <c r="G25" s="24" t="s">
        <v>4</v>
      </c>
      <c r="H25" s="24">
        <v>0.3445907540735127</v>
      </c>
      <c r="I25" s="25">
        <v>0</v>
      </c>
      <c r="J25" s="25">
        <v>0</v>
      </c>
      <c r="K25" s="25">
        <v>0</v>
      </c>
      <c r="L25" s="25">
        <v>0</v>
      </c>
      <c r="M25" s="26">
        <v>0</v>
      </c>
      <c r="N25" s="25">
        <v>0</v>
      </c>
      <c r="O25" s="25">
        <v>0</v>
      </c>
    </row>
    <row r="26" spans="1:15" s="1" customFormat="1" ht="28.5" customHeight="1">
      <c r="A26" s="47" t="s">
        <v>51</v>
      </c>
      <c r="B26" s="47"/>
      <c r="C26" s="47"/>
      <c r="D26" s="47"/>
      <c r="E26" s="47"/>
      <c r="F26" s="47"/>
      <c r="G26" s="24" t="s">
        <v>11</v>
      </c>
      <c r="H26" s="24">
        <v>7.5809965896172793</v>
      </c>
      <c r="I26" s="25">
        <v>0</v>
      </c>
      <c r="J26" s="25">
        <v>0.25</v>
      </c>
      <c r="K26" s="25">
        <v>0.25</v>
      </c>
      <c r="L26" s="25">
        <v>0.11</v>
      </c>
      <c r="M26" s="26">
        <v>0.14000000000000001</v>
      </c>
      <c r="N26" s="25">
        <v>0.14000000000000001</v>
      </c>
      <c r="O26" s="25">
        <v>0.1</v>
      </c>
    </row>
    <row r="27" spans="1:15" s="1" customFormat="1" ht="54.75" customHeight="1">
      <c r="A27" s="47" t="s">
        <v>52</v>
      </c>
      <c r="B27" s="47"/>
      <c r="C27" s="47"/>
      <c r="D27" s="47"/>
      <c r="E27" s="47"/>
      <c r="F27" s="47"/>
      <c r="G27" s="27" t="s">
        <v>12</v>
      </c>
      <c r="H27" s="4">
        <v>2.0675445244410762</v>
      </c>
      <c r="I27" s="25">
        <v>0</v>
      </c>
      <c r="J27" s="25">
        <v>0.04</v>
      </c>
      <c r="K27" s="25">
        <v>0.04</v>
      </c>
      <c r="L27" s="25">
        <v>0.04</v>
      </c>
      <c r="M27" s="26">
        <v>0</v>
      </c>
      <c r="N27" s="25">
        <v>0.04</v>
      </c>
      <c r="O27" s="25">
        <v>0.04</v>
      </c>
    </row>
    <row r="28" spans="1:15" s="1" customFormat="1" ht="118.5" customHeight="1">
      <c r="A28" s="47" t="s">
        <v>53</v>
      </c>
      <c r="B28" s="47"/>
      <c r="C28" s="47"/>
      <c r="D28" s="47"/>
      <c r="E28" s="47"/>
      <c r="F28" s="47"/>
      <c r="G28" s="24" t="s">
        <v>11</v>
      </c>
      <c r="H28" s="24">
        <v>23.776762031072376</v>
      </c>
      <c r="I28" s="25">
        <v>0</v>
      </c>
      <c r="J28" s="25">
        <v>5.21</v>
      </c>
      <c r="K28" s="25">
        <v>4.75</v>
      </c>
      <c r="L28" s="25">
        <v>1.56</v>
      </c>
      <c r="M28" s="26">
        <v>2.35</v>
      </c>
      <c r="N28" s="25">
        <v>1.89</v>
      </c>
      <c r="O28" s="25">
        <v>0.75</v>
      </c>
    </row>
    <row r="29" spans="1:15" s="1" customFormat="1">
      <c r="A29" s="53" t="s">
        <v>10</v>
      </c>
      <c r="B29" s="54"/>
      <c r="C29" s="54"/>
      <c r="D29" s="54"/>
      <c r="E29" s="54"/>
      <c r="F29" s="55"/>
      <c r="G29" s="20"/>
      <c r="H29" s="28">
        <f>SUM(H30:H32)</f>
        <v>14.81716559302766</v>
      </c>
      <c r="I29" s="28">
        <f>SUM(I30:I34)</f>
        <v>0</v>
      </c>
      <c r="J29" s="29">
        <f>SUM(J30:J35)</f>
        <v>2.85</v>
      </c>
      <c r="K29" s="29">
        <f>SUM(K30:K35)</f>
        <v>2.85</v>
      </c>
      <c r="L29" s="29">
        <f t="shared" ref="L29" si="7">SUM(L30:L35)</f>
        <v>3.1399999999999997</v>
      </c>
      <c r="M29" s="30">
        <f t="shared" ref="M29" si="8">SUM(M30:M35)</f>
        <v>1.47</v>
      </c>
      <c r="N29" s="29">
        <f>SUM(N30:N35)</f>
        <v>1.47</v>
      </c>
      <c r="O29" s="29">
        <f t="shared" ref="O29" si="9">SUM(O30:O35)</f>
        <v>1.41</v>
      </c>
    </row>
    <row r="30" spans="1:15" s="1" customFormat="1" ht="112.5" customHeight="1">
      <c r="A30" s="47" t="s">
        <v>55</v>
      </c>
      <c r="B30" s="47"/>
      <c r="C30" s="47"/>
      <c r="D30" s="47"/>
      <c r="E30" s="47"/>
      <c r="F30" s="47"/>
      <c r="G30" s="27" t="s">
        <v>9</v>
      </c>
      <c r="H30" s="4">
        <v>11.753978779840848</v>
      </c>
      <c r="I30" s="25">
        <v>0</v>
      </c>
      <c r="J30" s="25">
        <v>1.06</v>
      </c>
      <c r="K30" s="25">
        <v>1.06</v>
      </c>
      <c r="L30" s="25">
        <v>1.46</v>
      </c>
      <c r="M30" s="26">
        <v>0</v>
      </c>
      <c r="N30" s="25">
        <v>0</v>
      </c>
      <c r="O30" s="25">
        <v>0</v>
      </c>
    </row>
    <row r="31" spans="1:15" s="1" customFormat="1" ht="72.75" customHeight="1">
      <c r="A31" s="43" t="s">
        <v>8</v>
      </c>
      <c r="B31" s="43"/>
      <c r="C31" s="43"/>
      <c r="D31" s="43"/>
      <c r="E31" s="43"/>
      <c r="F31" s="43"/>
      <c r="G31" s="27" t="s">
        <v>7</v>
      </c>
      <c r="H31" s="4">
        <v>2.2252747252747254</v>
      </c>
      <c r="I31" s="25">
        <v>0</v>
      </c>
      <c r="J31" s="25">
        <v>0.89</v>
      </c>
      <c r="K31" s="25">
        <v>0.89</v>
      </c>
      <c r="L31" s="25">
        <v>0.72</v>
      </c>
      <c r="M31" s="26">
        <v>0.68</v>
      </c>
      <c r="N31" s="25">
        <v>0.68</v>
      </c>
      <c r="O31" s="25">
        <v>0.52</v>
      </c>
    </row>
    <row r="32" spans="1:15" s="1" customFormat="1">
      <c r="A32" s="43" t="s">
        <v>6</v>
      </c>
      <c r="B32" s="43"/>
      <c r="C32" s="43"/>
      <c r="D32" s="43"/>
      <c r="E32" s="43"/>
      <c r="F32" s="43"/>
      <c r="G32" s="24" t="s">
        <v>5</v>
      </c>
      <c r="H32" s="24">
        <v>0.83791208791208793</v>
      </c>
      <c r="I32" s="25">
        <v>0</v>
      </c>
      <c r="J32" s="25">
        <v>0.57999999999999996</v>
      </c>
      <c r="K32" s="25">
        <v>0.57999999999999996</v>
      </c>
      <c r="L32" s="25">
        <v>0.64</v>
      </c>
      <c r="M32" s="26">
        <v>0.47</v>
      </c>
      <c r="N32" s="25">
        <v>0.47</v>
      </c>
      <c r="O32" s="25">
        <v>0.56999999999999995</v>
      </c>
    </row>
    <row r="33" spans="1:15" s="1" customFormat="1">
      <c r="A33" s="43" t="s">
        <v>40</v>
      </c>
      <c r="B33" s="43"/>
      <c r="C33" s="43"/>
      <c r="D33" s="43"/>
      <c r="E33" s="43"/>
      <c r="F33" s="43"/>
      <c r="G33" s="24" t="s">
        <v>4</v>
      </c>
      <c r="H33" s="24">
        <v>0.83791208791208793</v>
      </c>
      <c r="I33" s="25">
        <v>0</v>
      </c>
      <c r="J33" s="25">
        <v>0.32</v>
      </c>
      <c r="K33" s="25">
        <v>0.32</v>
      </c>
      <c r="L33" s="25">
        <v>0.32</v>
      </c>
      <c r="M33" s="26">
        <v>0.32</v>
      </c>
      <c r="N33" s="25">
        <v>0.32</v>
      </c>
      <c r="O33" s="25">
        <v>0.32</v>
      </c>
    </row>
    <row r="34" spans="1:15" s="1" customFormat="1">
      <c r="A34" s="43" t="s">
        <v>41</v>
      </c>
      <c r="B34" s="43"/>
      <c r="C34" s="43"/>
      <c r="D34" s="43"/>
      <c r="E34" s="43"/>
      <c r="F34" s="43"/>
      <c r="G34" s="24" t="s">
        <v>4</v>
      </c>
      <c r="H34" s="24">
        <v>0.83791208791208793</v>
      </c>
      <c r="I34" s="25">
        <v>0</v>
      </c>
      <c r="J34" s="25">
        <v>0</v>
      </c>
      <c r="K34" s="25">
        <v>0</v>
      </c>
      <c r="L34" s="25">
        <v>0</v>
      </c>
      <c r="M34" s="26">
        <v>0</v>
      </c>
      <c r="N34" s="25">
        <v>0</v>
      </c>
      <c r="O34" s="25">
        <v>0</v>
      </c>
    </row>
    <row r="35" spans="1:15" s="1" customFormat="1">
      <c r="A35" s="43" t="s">
        <v>42</v>
      </c>
      <c r="B35" s="43"/>
      <c r="C35" s="43"/>
      <c r="D35" s="43"/>
      <c r="E35" s="43"/>
      <c r="F35" s="43"/>
      <c r="G35" s="24"/>
      <c r="H35" s="24"/>
      <c r="I35" s="25"/>
      <c r="J35" s="25">
        <v>0</v>
      </c>
      <c r="K35" s="25">
        <v>0</v>
      </c>
      <c r="L35" s="25">
        <v>0</v>
      </c>
      <c r="M35" s="26">
        <v>0</v>
      </c>
      <c r="N35" s="25">
        <v>0</v>
      </c>
      <c r="O35" s="25">
        <v>0</v>
      </c>
    </row>
    <row r="36" spans="1:15" s="1" customFormat="1" ht="12.75" customHeight="1">
      <c r="A36" s="53" t="s">
        <v>3</v>
      </c>
      <c r="B36" s="54"/>
      <c r="C36" s="54"/>
      <c r="D36" s="54"/>
      <c r="E36" s="54"/>
      <c r="F36" s="55"/>
      <c r="G36" s="20"/>
      <c r="H36" s="28">
        <f>SUM(H38:H40)</f>
        <v>114.22570239999999</v>
      </c>
      <c r="I36" s="28">
        <v>0.62</v>
      </c>
      <c r="J36" s="29">
        <v>0.62</v>
      </c>
      <c r="K36" s="29">
        <v>0.62</v>
      </c>
      <c r="L36" s="29">
        <v>0.62</v>
      </c>
      <c r="M36" s="30">
        <v>0.62</v>
      </c>
      <c r="N36" s="29">
        <v>0.62</v>
      </c>
      <c r="O36" s="29">
        <v>0.62</v>
      </c>
    </row>
    <row r="37" spans="1:15" s="1" customFormat="1" ht="12.75" customHeight="1">
      <c r="A37" s="56" t="s">
        <v>54</v>
      </c>
      <c r="B37" s="57"/>
      <c r="C37" s="57"/>
      <c r="D37" s="57"/>
      <c r="E37" s="57"/>
      <c r="F37" s="58"/>
      <c r="G37" s="20"/>
      <c r="H37" s="28"/>
      <c r="I37" s="28"/>
      <c r="J37" s="29">
        <v>1.0900000000000001</v>
      </c>
      <c r="K37" s="29">
        <v>1.1499999999999999</v>
      </c>
      <c r="L37" s="29">
        <v>1.21</v>
      </c>
      <c r="M37" s="29">
        <v>0.95</v>
      </c>
      <c r="N37" s="29">
        <v>0.95</v>
      </c>
      <c r="O37" s="29">
        <v>0.95</v>
      </c>
    </row>
    <row r="38" spans="1:15" s="1" customFormat="1">
      <c r="A38" s="56" t="s">
        <v>2</v>
      </c>
      <c r="B38" s="57"/>
      <c r="C38" s="57"/>
      <c r="D38" s="57"/>
      <c r="E38" s="57"/>
      <c r="F38" s="58"/>
      <c r="G38" s="31"/>
      <c r="H38" s="32">
        <f>H29+H24+H15+H10</f>
        <v>99.999999999999986</v>
      </c>
      <c r="I38" s="28"/>
      <c r="J38" s="33"/>
      <c r="K38" s="29"/>
      <c r="L38" s="25"/>
      <c r="M38" s="23"/>
      <c r="N38" s="29"/>
      <c r="O38" s="25"/>
    </row>
    <row r="39" spans="1:15" s="1" customFormat="1">
      <c r="A39" s="56" t="s">
        <v>1</v>
      </c>
      <c r="B39" s="57"/>
      <c r="C39" s="57"/>
      <c r="D39" s="57"/>
      <c r="E39" s="57"/>
      <c r="F39" s="58"/>
      <c r="G39" s="31"/>
      <c r="H39" s="31"/>
      <c r="I39" s="31"/>
      <c r="J39" s="34"/>
      <c r="K39" s="33"/>
      <c r="L39" s="34"/>
      <c r="M39" s="35"/>
      <c r="N39" s="33"/>
      <c r="O39" s="34"/>
    </row>
    <row r="40" spans="1:15" s="3" customFormat="1" ht="25.5" customHeight="1">
      <c r="A40" s="59" t="s">
        <v>56</v>
      </c>
      <c r="B40" s="60"/>
      <c r="C40" s="60"/>
      <c r="D40" s="60"/>
      <c r="E40" s="60"/>
      <c r="F40" s="61"/>
      <c r="G40" s="36"/>
      <c r="H40" s="36">
        <f>7.28*1.416*1.2*1.15</f>
        <v>14.225702399999998</v>
      </c>
      <c r="I40" s="36">
        <f>I15+I24+I29+I36</f>
        <v>0.62</v>
      </c>
      <c r="J40" s="34">
        <f>J15+J24+J29+J36+J37</f>
        <v>15.509999999999998</v>
      </c>
      <c r="K40" s="34">
        <f t="shared" ref="K40:L40" si="10">K15+K24+K29+K36+K37</f>
        <v>15.11</v>
      </c>
      <c r="L40" s="34">
        <f t="shared" si="10"/>
        <v>15.75</v>
      </c>
      <c r="M40" s="34">
        <f>M15+M24+M29+M36+M37</f>
        <v>10.6</v>
      </c>
      <c r="N40" s="34">
        <f t="shared" ref="N40:O40" si="11">N15+N24+N29+N36+N37</f>
        <v>10.18</v>
      </c>
      <c r="O40" s="34">
        <f t="shared" si="11"/>
        <v>12.540000000000001</v>
      </c>
    </row>
    <row r="41" spans="1:15" s="1" customFormat="1" ht="12.75" customHeight="1">
      <c r="J41" s="8"/>
      <c r="K41" s="8"/>
      <c r="L41" s="8"/>
      <c r="M41" s="8"/>
      <c r="N41" s="2"/>
      <c r="O41" s="2"/>
    </row>
    <row r="42" spans="1:15" s="1" customFormat="1" ht="12.75" hidden="1" customHeight="1">
      <c r="J42" s="8"/>
      <c r="K42" s="8"/>
      <c r="L42" s="8"/>
      <c r="M42" s="8"/>
      <c r="N42" s="2"/>
      <c r="O42" s="2"/>
    </row>
    <row r="43" spans="1:15">
      <c r="J43" s="8">
        <v>12.1</v>
      </c>
      <c r="K43" s="8">
        <v>11.7</v>
      </c>
      <c r="L43" s="8">
        <v>9.3699999999999992</v>
      </c>
      <c r="M43" s="8">
        <v>12.1</v>
      </c>
    </row>
    <row r="44" spans="1:15">
      <c r="J44" s="8">
        <v>0.62</v>
      </c>
      <c r="K44" s="8">
        <v>0.62</v>
      </c>
      <c r="L44" s="8">
        <v>0.62</v>
      </c>
      <c r="M44" s="8">
        <v>0.62</v>
      </c>
    </row>
    <row r="45" spans="1:15" s="1" customFormat="1">
      <c r="A45" s="1" t="s">
        <v>0</v>
      </c>
      <c r="B45" s="1">
        <v>12</v>
      </c>
      <c r="J45" s="8">
        <v>2.74</v>
      </c>
      <c r="K45" s="8">
        <v>2.74</v>
      </c>
      <c r="L45" s="8">
        <v>2.97</v>
      </c>
      <c r="M45" s="8">
        <v>2.74</v>
      </c>
    </row>
    <row r="46" spans="1:15">
      <c r="J46" s="8">
        <f>SUM(J43:J45)</f>
        <v>15.459999999999999</v>
      </c>
      <c r="K46" s="8">
        <f>SUM(K43:K45)</f>
        <v>15.059999999999999</v>
      </c>
      <c r="L46" s="8">
        <v>2.67</v>
      </c>
      <c r="M46" s="8">
        <f>SUM(M43:M45)</f>
        <v>15.459999999999999</v>
      </c>
    </row>
    <row r="47" spans="1:15">
      <c r="L47" s="8">
        <f>SUM(L43:L46)</f>
        <v>15.629999999999999</v>
      </c>
    </row>
  </sheetData>
  <mergeCells count="36">
    <mergeCell ref="A34:F34"/>
    <mergeCell ref="A36:F36"/>
    <mergeCell ref="A38:F38"/>
    <mergeCell ref="A39:F39"/>
    <mergeCell ref="A40:F40"/>
    <mergeCell ref="A35:F35"/>
    <mergeCell ref="A37:F37"/>
    <mergeCell ref="A33:F3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1:I1"/>
    <mergeCell ref="A2:I2"/>
    <mergeCell ref="A3:I3"/>
    <mergeCell ref="A12:F12"/>
    <mergeCell ref="A13:F13"/>
    <mergeCell ref="A4:I4"/>
    <mergeCell ref="A7:F9"/>
    <mergeCell ref="A10:F10"/>
    <mergeCell ref="A11:F11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</mergeCells>
  <pageMargins left="0.43307086614173229" right="0.11811023622047245" top="0.23622047244094491" bottom="0.19685039370078741" header="0.51181102362204722" footer="0.51181102362204722"/>
  <pageSetup paperSize="9" scale="60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G44"/>
  <sheetViews>
    <sheetView tabSelected="1" view="pageBreakPreview" zoomScaleNormal="100" zoomScaleSheetLayoutView="100" workbookViewId="0">
      <pane xSplit="6" ySplit="9" topLeftCell="G31" activePane="bottomRight" state="frozen"/>
      <selection pane="topRight" activeCell="CV1" sqref="CV1"/>
      <selection pane="bottomLeft" activeCell="A29" sqref="A29"/>
      <selection pane="bottomRight" activeCell="G5" sqref="G5"/>
    </sheetView>
  </sheetViews>
  <sheetFormatPr defaultRowHeight="12.75"/>
  <cols>
    <col min="1" max="5" width="9.140625" style="40"/>
    <col min="6" max="6" width="21.140625" style="40" customWidth="1"/>
    <col min="7" max="7" width="21" style="1" customWidth="1"/>
    <col min="8" max="8" width="18" style="8" customWidth="1"/>
    <col min="9" max="9" width="20.140625" style="8" customWidth="1"/>
    <col min="10" max="57" width="9.140625" style="1"/>
  </cols>
  <sheetData>
    <row r="1" spans="1:9" s="1" customFormat="1" ht="16.5" customHeight="1">
      <c r="A1" s="51" t="s">
        <v>39</v>
      </c>
      <c r="B1" s="51"/>
      <c r="C1" s="51"/>
      <c r="D1" s="51"/>
      <c r="E1" s="51"/>
      <c r="F1" s="51"/>
      <c r="G1" s="51"/>
      <c r="H1" s="41" t="s">
        <v>86</v>
      </c>
      <c r="I1" s="9"/>
    </row>
    <row r="2" spans="1:9" s="1" customFormat="1" ht="16.5" customHeight="1">
      <c r="A2" s="51" t="s">
        <v>38</v>
      </c>
      <c r="B2" s="51"/>
      <c r="C2" s="51"/>
      <c r="D2" s="51"/>
      <c r="E2" s="51"/>
      <c r="F2" s="51"/>
      <c r="G2" s="51"/>
      <c r="H2" s="42" t="s">
        <v>84</v>
      </c>
      <c r="I2" s="10"/>
    </row>
    <row r="3" spans="1:9" s="1" customFormat="1" ht="16.5" customHeight="1">
      <c r="A3" s="51" t="s">
        <v>37</v>
      </c>
      <c r="B3" s="51"/>
      <c r="C3" s="51"/>
      <c r="D3" s="51"/>
      <c r="E3" s="51"/>
      <c r="F3" s="51"/>
      <c r="G3" s="51"/>
      <c r="H3" s="42" t="s">
        <v>85</v>
      </c>
      <c r="I3" s="10"/>
    </row>
    <row r="4" spans="1:9" s="1" customFormat="1" ht="16.5" customHeight="1">
      <c r="A4" s="51" t="s">
        <v>36</v>
      </c>
      <c r="B4" s="51"/>
      <c r="C4" s="51"/>
      <c r="D4" s="51"/>
      <c r="E4" s="51"/>
      <c r="F4" s="51"/>
      <c r="G4" s="51"/>
      <c r="H4" s="8"/>
      <c r="I4" s="8"/>
    </row>
    <row r="5" spans="1:9" s="1" customFormat="1" ht="16.5" customHeight="1">
      <c r="A5" s="38"/>
      <c r="B5" s="38"/>
      <c r="C5" s="38"/>
      <c r="D5" s="38"/>
      <c r="E5" s="38"/>
      <c r="F5" s="38"/>
      <c r="G5" s="7"/>
      <c r="H5" s="8"/>
      <c r="I5" s="8"/>
    </row>
    <row r="6" spans="1:9" s="1" customFormat="1">
      <c r="A6" s="39" t="s">
        <v>82</v>
      </c>
      <c r="B6" s="39" t="s">
        <v>81</v>
      </c>
      <c r="C6" s="40"/>
      <c r="D6" s="40"/>
      <c r="E6" s="40"/>
      <c r="F6" s="40"/>
      <c r="H6" s="8"/>
      <c r="I6" s="8"/>
    </row>
    <row r="7" spans="1:9" s="1" customFormat="1" ht="18" customHeight="1">
      <c r="A7" s="63" t="s">
        <v>33</v>
      </c>
      <c r="B7" s="63"/>
      <c r="C7" s="63"/>
      <c r="D7" s="63"/>
      <c r="E7" s="63"/>
      <c r="F7" s="63"/>
      <c r="G7" s="11" t="s">
        <v>32</v>
      </c>
      <c r="H7" s="13"/>
      <c r="I7" s="13"/>
    </row>
    <row r="8" spans="1:9" s="1" customFormat="1" ht="35.85" customHeight="1">
      <c r="A8" s="63"/>
      <c r="B8" s="63"/>
      <c r="C8" s="63"/>
      <c r="D8" s="63"/>
      <c r="E8" s="63"/>
      <c r="F8" s="63"/>
      <c r="G8" s="15"/>
      <c r="H8" s="17"/>
      <c r="I8" s="17"/>
    </row>
    <row r="9" spans="1:9" s="5" customFormat="1" ht="36">
      <c r="A9" s="63"/>
      <c r="B9" s="63"/>
      <c r="C9" s="63"/>
      <c r="D9" s="63"/>
      <c r="E9" s="63"/>
      <c r="F9" s="63"/>
      <c r="G9" s="18" t="s">
        <v>31</v>
      </c>
      <c r="H9" s="19" t="s">
        <v>75</v>
      </c>
      <c r="I9" s="37" t="s">
        <v>83</v>
      </c>
    </row>
    <row r="10" spans="1:9" s="1" customFormat="1">
      <c r="A10" s="64" t="s">
        <v>25</v>
      </c>
      <c r="B10" s="65"/>
      <c r="C10" s="65"/>
      <c r="D10" s="65"/>
      <c r="E10" s="65"/>
      <c r="F10" s="66"/>
      <c r="G10" s="20"/>
      <c r="H10" s="22">
        <f t="shared" ref="H10:I10" si="0">SUM(H11:H14)</f>
        <v>0</v>
      </c>
      <c r="I10" s="22">
        <f t="shared" si="0"/>
        <v>0</v>
      </c>
    </row>
    <row r="11" spans="1:9" s="1" customFormat="1">
      <c r="A11" s="62" t="s">
        <v>43</v>
      </c>
      <c r="B11" s="62"/>
      <c r="C11" s="62"/>
      <c r="D11" s="62"/>
      <c r="E11" s="62"/>
      <c r="F11" s="62"/>
      <c r="G11" s="24" t="s">
        <v>14</v>
      </c>
      <c r="H11" s="25">
        <v>0</v>
      </c>
      <c r="I11" s="25">
        <v>0</v>
      </c>
    </row>
    <row r="12" spans="1:9" s="1" customFormat="1">
      <c r="A12" s="62" t="s">
        <v>44</v>
      </c>
      <c r="B12" s="62"/>
      <c r="C12" s="62"/>
      <c r="D12" s="62"/>
      <c r="E12" s="62"/>
      <c r="F12" s="62"/>
      <c r="G12" s="24" t="s">
        <v>14</v>
      </c>
      <c r="H12" s="25">
        <v>0</v>
      </c>
      <c r="I12" s="25">
        <v>0</v>
      </c>
    </row>
    <row r="13" spans="1:9" s="1" customFormat="1">
      <c r="A13" s="62" t="s">
        <v>24</v>
      </c>
      <c r="B13" s="62"/>
      <c r="C13" s="62"/>
      <c r="D13" s="62"/>
      <c r="E13" s="62"/>
      <c r="F13" s="62"/>
      <c r="G13" s="24" t="s">
        <v>14</v>
      </c>
      <c r="H13" s="25">
        <v>0</v>
      </c>
      <c r="I13" s="25">
        <v>0</v>
      </c>
    </row>
    <row r="14" spans="1:9" s="1" customFormat="1">
      <c r="A14" s="62" t="s">
        <v>23</v>
      </c>
      <c r="B14" s="62"/>
      <c r="C14" s="62"/>
      <c r="D14" s="62"/>
      <c r="E14" s="62"/>
      <c r="F14" s="62"/>
      <c r="G14" s="24" t="s">
        <v>22</v>
      </c>
      <c r="H14" s="25">
        <v>0</v>
      </c>
      <c r="I14" s="25">
        <v>0</v>
      </c>
    </row>
    <row r="15" spans="1:9" s="1" customFormat="1" ht="23.85" customHeight="1">
      <c r="A15" s="67" t="s">
        <v>21</v>
      </c>
      <c r="B15" s="68"/>
      <c r="C15" s="68"/>
      <c r="D15" s="68"/>
      <c r="E15" s="68"/>
      <c r="F15" s="69"/>
      <c r="G15" s="20"/>
      <c r="H15" s="22">
        <f t="shared" ref="H15:I15" si="1">SUM(H16:H22)</f>
        <v>4.6500000000000004</v>
      </c>
      <c r="I15" s="22">
        <f t="shared" si="1"/>
        <v>46219.14</v>
      </c>
    </row>
    <row r="16" spans="1:9" s="1" customFormat="1">
      <c r="A16" s="62" t="s">
        <v>69</v>
      </c>
      <c r="B16" s="62"/>
      <c r="C16" s="62"/>
      <c r="D16" s="62"/>
      <c r="E16" s="62"/>
      <c r="F16" s="62"/>
      <c r="G16" s="24" t="s">
        <v>70</v>
      </c>
      <c r="H16" s="25">
        <v>1.08</v>
      </c>
      <c r="I16" s="25">
        <f>H16*12*I36</f>
        <v>10734.768</v>
      </c>
    </row>
    <row r="17" spans="1:9" s="1" customFormat="1">
      <c r="A17" s="62" t="s">
        <v>60</v>
      </c>
      <c r="B17" s="62"/>
      <c r="C17" s="62"/>
      <c r="D17" s="62"/>
      <c r="E17" s="62"/>
      <c r="F17" s="62"/>
      <c r="G17" s="24" t="s">
        <v>19</v>
      </c>
      <c r="H17" s="25">
        <v>0.41</v>
      </c>
      <c r="I17" s="25">
        <f>H17*12*I36</f>
        <v>4075.2359999999999</v>
      </c>
    </row>
    <row r="18" spans="1:9" s="1" customFormat="1">
      <c r="A18" s="62" t="s">
        <v>61</v>
      </c>
      <c r="B18" s="62"/>
      <c r="C18" s="62"/>
      <c r="D18" s="62"/>
      <c r="E18" s="62"/>
      <c r="F18" s="62"/>
      <c r="G18" s="24" t="s">
        <v>71</v>
      </c>
      <c r="H18" s="25">
        <v>0.32</v>
      </c>
      <c r="I18" s="25">
        <f>H18*12*I36</f>
        <v>3180.6719999999996</v>
      </c>
    </row>
    <row r="19" spans="1:9" s="1" customFormat="1" ht="50.25" customHeight="1">
      <c r="A19" s="71" t="s">
        <v>62</v>
      </c>
      <c r="B19" s="72"/>
      <c r="C19" s="72"/>
      <c r="D19" s="72"/>
      <c r="E19" s="72"/>
      <c r="F19" s="73"/>
      <c r="G19" s="27" t="s">
        <v>18</v>
      </c>
      <c r="H19" s="25">
        <v>0.17</v>
      </c>
      <c r="I19" s="25">
        <f>H19*12*I36</f>
        <v>1689.732</v>
      </c>
    </row>
    <row r="20" spans="1:9" s="1" customFormat="1">
      <c r="A20" s="70" t="s">
        <v>63</v>
      </c>
      <c r="B20" s="62"/>
      <c r="C20" s="62"/>
      <c r="D20" s="62"/>
      <c r="E20" s="62"/>
      <c r="F20" s="62"/>
      <c r="G20" s="24" t="s">
        <v>72</v>
      </c>
      <c r="H20" s="25">
        <v>0.05</v>
      </c>
      <c r="I20" s="25">
        <f>H20*12*I36</f>
        <v>496.98</v>
      </c>
    </row>
    <row r="21" spans="1:9" s="1" customFormat="1" ht="36">
      <c r="A21" s="62" t="s">
        <v>64</v>
      </c>
      <c r="B21" s="62"/>
      <c r="C21" s="62"/>
      <c r="D21" s="62"/>
      <c r="E21" s="62"/>
      <c r="F21" s="62"/>
      <c r="G21" s="4" t="s">
        <v>77</v>
      </c>
      <c r="H21" s="25">
        <v>2.62</v>
      </c>
      <c r="I21" s="25">
        <f>H21*12*I36</f>
        <v>26041.752</v>
      </c>
    </row>
    <row r="22" spans="1:9" s="1" customFormat="1">
      <c r="A22" s="62" t="s">
        <v>65</v>
      </c>
      <c r="B22" s="62"/>
      <c r="C22" s="62"/>
      <c r="D22" s="62"/>
      <c r="E22" s="62"/>
      <c r="F22" s="62"/>
      <c r="G22" s="24" t="s">
        <v>5</v>
      </c>
      <c r="H22" s="25">
        <v>0</v>
      </c>
      <c r="I22" s="25">
        <f>H22*12*I36</f>
        <v>0</v>
      </c>
    </row>
    <row r="23" spans="1:9" s="1" customFormat="1" ht="13.5" customHeight="1">
      <c r="A23" s="67" t="s">
        <v>13</v>
      </c>
      <c r="B23" s="68"/>
      <c r="C23" s="68"/>
      <c r="D23" s="68"/>
      <c r="E23" s="68"/>
      <c r="F23" s="69"/>
      <c r="G23" s="20"/>
      <c r="H23" s="29">
        <f t="shared" ref="H23" si="2">SUM(H24:H28)</f>
        <v>1.94</v>
      </c>
      <c r="I23" s="29">
        <f>SUM(I24:I28)</f>
        <v>19282.824000000001</v>
      </c>
    </row>
    <row r="24" spans="1:9" s="1" customFormat="1">
      <c r="A24" s="70" t="s">
        <v>67</v>
      </c>
      <c r="B24" s="62"/>
      <c r="C24" s="62"/>
      <c r="D24" s="62"/>
      <c r="E24" s="62"/>
      <c r="F24" s="62"/>
      <c r="G24" s="24" t="s">
        <v>5</v>
      </c>
      <c r="H24" s="25">
        <v>1.02</v>
      </c>
      <c r="I24" s="25">
        <f>H24*12*I36</f>
        <v>10138.392</v>
      </c>
    </row>
    <row r="25" spans="1:9" s="1" customFormat="1">
      <c r="A25" s="70" t="s">
        <v>50</v>
      </c>
      <c r="B25" s="62"/>
      <c r="C25" s="62"/>
      <c r="D25" s="62"/>
      <c r="E25" s="62"/>
      <c r="F25" s="62"/>
      <c r="G25" s="24" t="s">
        <v>4</v>
      </c>
      <c r="H25" s="25">
        <v>0</v>
      </c>
      <c r="I25" s="25">
        <f>H25*12*I36</f>
        <v>0</v>
      </c>
    </row>
    <row r="26" spans="1:9" s="1" customFormat="1" ht="28.5" customHeight="1">
      <c r="A26" s="70" t="s">
        <v>51</v>
      </c>
      <c r="B26" s="70"/>
      <c r="C26" s="70"/>
      <c r="D26" s="70"/>
      <c r="E26" s="70"/>
      <c r="F26" s="70"/>
      <c r="G26" s="24" t="s">
        <v>11</v>
      </c>
      <c r="H26" s="25">
        <v>0</v>
      </c>
      <c r="I26" s="25">
        <f>H26*12*I36</f>
        <v>0</v>
      </c>
    </row>
    <row r="27" spans="1:9" s="1" customFormat="1" ht="54.75" customHeight="1">
      <c r="A27" s="70" t="s">
        <v>52</v>
      </c>
      <c r="B27" s="70"/>
      <c r="C27" s="70"/>
      <c r="D27" s="70"/>
      <c r="E27" s="70"/>
      <c r="F27" s="70"/>
      <c r="G27" s="27" t="s">
        <v>12</v>
      </c>
      <c r="H27" s="25">
        <f>0.03+0.01</f>
        <v>0.04</v>
      </c>
      <c r="I27" s="25">
        <f>H27*12*I36</f>
        <v>397.58399999999995</v>
      </c>
    </row>
    <row r="28" spans="1:9" s="1" customFormat="1" ht="118.5" customHeight="1">
      <c r="A28" s="70" t="s">
        <v>76</v>
      </c>
      <c r="B28" s="70"/>
      <c r="C28" s="70"/>
      <c r="D28" s="70"/>
      <c r="E28" s="70"/>
      <c r="F28" s="70"/>
      <c r="G28" s="24" t="s">
        <v>11</v>
      </c>
      <c r="H28" s="25">
        <f>0.32+0.18+0.38</f>
        <v>0.88</v>
      </c>
      <c r="I28" s="25">
        <f>H28*12*I36</f>
        <v>8746.848</v>
      </c>
    </row>
    <row r="29" spans="1:9" s="1" customFormat="1">
      <c r="A29" s="64" t="s">
        <v>10</v>
      </c>
      <c r="B29" s="65"/>
      <c r="C29" s="65"/>
      <c r="D29" s="65"/>
      <c r="E29" s="65"/>
      <c r="F29" s="66"/>
      <c r="G29" s="20"/>
      <c r="H29" s="29">
        <f t="shared" ref="H29:I29" si="3">SUM(H30:H34)</f>
        <v>11.659999999999997</v>
      </c>
      <c r="I29" s="29">
        <f t="shared" si="3"/>
        <v>115895.73599999998</v>
      </c>
    </row>
    <row r="30" spans="1:9" s="1" customFormat="1" ht="198" customHeight="1">
      <c r="A30" s="70" t="s">
        <v>68</v>
      </c>
      <c r="B30" s="70"/>
      <c r="C30" s="70"/>
      <c r="D30" s="70"/>
      <c r="E30" s="70"/>
      <c r="F30" s="70"/>
      <c r="G30" s="27" t="s">
        <v>73</v>
      </c>
      <c r="H30" s="25">
        <f>0.49+0.35+2.46+2.46+0.81+0.1+0.13+0.14+0.1+0.03+0.02+0.04+0.01</f>
        <v>7.1399999999999988</v>
      </c>
      <c r="I30" s="25">
        <f>H30*12*I36</f>
        <v>70968.743999999977</v>
      </c>
    </row>
    <row r="31" spans="1:9" s="1" customFormat="1" ht="72.75" customHeight="1">
      <c r="A31" s="62" t="s">
        <v>8</v>
      </c>
      <c r="B31" s="62"/>
      <c r="C31" s="62"/>
      <c r="D31" s="62"/>
      <c r="E31" s="62"/>
      <c r="F31" s="62"/>
      <c r="G31" s="27" t="s">
        <v>7</v>
      </c>
      <c r="H31" s="25">
        <v>1.4</v>
      </c>
      <c r="I31" s="25">
        <f>H31*12*I36</f>
        <v>13915.439999999997</v>
      </c>
    </row>
    <row r="32" spans="1:9" s="1" customFormat="1" ht="24">
      <c r="A32" s="62" t="s">
        <v>66</v>
      </c>
      <c r="B32" s="62"/>
      <c r="C32" s="62"/>
      <c r="D32" s="62"/>
      <c r="E32" s="62"/>
      <c r="F32" s="62"/>
      <c r="G32" s="4" t="s">
        <v>74</v>
      </c>
      <c r="H32" s="25">
        <f>0.51+0.3+0.22+0.12+0.17+0.22</f>
        <v>1.5399999999999998</v>
      </c>
      <c r="I32" s="25">
        <f>H32*12*I36</f>
        <v>15306.983999999997</v>
      </c>
    </row>
    <row r="33" spans="1:59" s="1" customFormat="1">
      <c r="A33" s="62" t="s">
        <v>79</v>
      </c>
      <c r="B33" s="62"/>
      <c r="C33" s="62"/>
      <c r="D33" s="62"/>
      <c r="E33" s="62"/>
      <c r="F33" s="62"/>
      <c r="G33" s="24" t="s">
        <v>5</v>
      </c>
      <c r="H33" s="25">
        <v>0.87</v>
      </c>
      <c r="I33" s="25">
        <f>H33*12*I36</f>
        <v>8647.4519999999993</v>
      </c>
    </row>
    <row r="34" spans="1:59" s="1" customFormat="1">
      <c r="A34" s="62" t="s">
        <v>80</v>
      </c>
      <c r="B34" s="62"/>
      <c r="C34" s="62"/>
      <c r="D34" s="62"/>
      <c r="E34" s="62"/>
      <c r="F34" s="62"/>
      <c r="G34" s="24" t="s">
        <v>11</v>
      </c>
      <c r="H34" s="25">
        <v>0.71</v>
      </c>
      <c r="I34" s="25">
        <f>H34*12*I36</f>
        <v>7057.1159999999991</v>
      </c>
    </row>
    <row r="35" spans="1:59" s="1" customFormat="1">
      <c r="A35" s="74" t="s">
        <v>2</v>
      </c>
      <c r="B35" s="75"/>
      <c r="C35" s="75"/>
      <c r="D35" s="75"/>
      <c r="E35" s="75"/>
      <c r="F35" s="76"/>
      <c r="G35" s="31"/>
      <c r="H35" s="33"/>
      <c r="I35" s="29">
        <f>I15+I23+I29</f>
        <v>181397.69999999998</v>
      </c>
      <c r="J35" s="1">
        <f>I35/12*0.05</f>
        <v>755.82375000000002</v>
      </c>
    </row>
    <row r="36" spans="1:59" s="1" customFormat="1">
      <c r="A36" s="74" t="s">
        <v>1</v>
      </c>
      <c r="B36" s="75"/>
      <c r="C36" s="75"/>
      <c r="D36" s="75"/>
      <c r="E36" s="75"/>
      <c r="F36" s="76"/>
      <c r="G36" s="31"/>
      <c r="H36" s="34"/>
      <c r="I36" s="29">
        <v>828.3</v>
      </c>
    </row>
    <row r="37" spans="1:59" s="3" customFormat="1" ht="25.5" customHeight="1">
      <c r="A37" s="77" t="s">
        <v>78</v>
      </c>
      <c r="B37" s="78"/>
      <c r="C37" s="78"/>
      <c r="D37" s="78"/>
      <c r="E37" s="78"/>
      <c r="F37" s="79"/>
      <c r="G37" s="36"/>
      <c r="H37" s="34">
        <f>H15+H23+H29</f>
        <v>18.249999999999996</v>
      </c>
      <c r="I37" s="34">
        <f>I35/12/I36</f>
        <v>18.25</v>
      </c>
    </row>
    <row r="38" spans="1:59" s="1" customFormat="1" ht="12.75" customHeight="1">
      <c r="A38" s="40"/>
      <c r="B38" s="40"/>
      <c r="C38" s="40"/>
      <c r="D38" s="40"/>
      <c r="E38" s="40"/>
      <c r="F38" s="40"/>
      <c r="H38" s="8"/>
      <c r="I38" s="8"/>
    </row>
    <row r="39" spans="1:59" s="1" customFormat="1" ht="12.75" hidden="1" customHeight="1">
      <c r="A39" s="40"/>
      <c r="B39" s="40"/>
      <c r="C39" s="40"/>
      <c r="D39" s="40"/>
      <c r="E39" s="40"/>
      <c r="F39" s="40"/>
      <c r="H39" s="8"/>
      <c r="I39" s="8"/>
    </row>
    <row r="40" spans="1:59" s="1" customFormat="1">
      <c r="A40" s="40"/>
      <c r="B40" s="40"/>
      <c r="C40" s="40"/>
      <c r="D40" s="40"/>
      <c r="E40" s="40"/>
      <c r="F40" s="40"/>
      <c r="H40" s="8"/>
      <c r="I40" s="8"/>
      <c r="BF40"/>
      <c r="BG40"/>
    </row>
    <row r="41" spans="1:59" s="1" customFormat="1">
      <c r="A41" s="40"/>
      <c r="B41" s="40"/>
      <c r="C41" s="40"/>
      <c r="D41" s="40"/>
      <c r="E41" s="40"/>
      <c r="F41" s="40"/>
      <c r="H41" s="8"/>
      <c r="I41" s="8"/>
      <c r="BF41"/>
      <c r="BG41"/>
    </row>
    <row r="42" spans="1:59" s="1" customFormat="1">
      <c r="A42" s="40" t="s">
        <v>0</v>
      </c>
      <c r="B42" s="40">
        <v>12</v>
      </c>
      <c r="C42" s="40"/>
      <c r="D42" s="40"/>
      <c r="E42" s="40"/>
      <c r="F42" s="40"/>
      <c r="H42" s="8"/>
      <c r="I42" s="8"/>
    </row>
    <row r="43" spans="1:59" s="1" customFormat="1">
      <c r="A43" s="40"/>
      <c r="B43" s="40"/>
      <c r="C43" s="40"/>
      <c r="D43" s="40"/>
      <c r="E43" s="40"/>
      <c r="F43" s="40"/>
      <c r="H43" s="8"/>
      <c r="I43" s="8"/>
      <c r="BF43"/>
      <c r="BG43"/>
    </row>
    <row r="44" spans="1:59" s="1" customFormat="1">
      <c r="A44" s="40"/>
      <c r="B44" s="40"/>
      <c r="C44" s="40"/>
      <c r="D44" s="40"/>
      <c r="E44" s="40"/>
      <c r="F44" s="40"/>
      <c r="H44" s="8"/>
      <c r="I44" s="8"/>
      <c r="BF44"/>
      <c r="BG44"/>
    </row>
  </sheetData>
  <mergeCells count="33">
    <mergeCell ref="A35:F35"/>
    <mergeCell ref="A36:F36"/>
    <mergeCell ref="A37:F37"/>
    <mergeCell ref="A29:F29"/>
    <mergeCell ref="A30:F30"/>
    <mergeCell ref="A31:F31"/>
    <mergeCell ref="A34:F34"/>
    <mergeCell ref="A32:F32"/>
    <mergeCell ref="A33:F33"/>
    <mergeCell ref="A28:F28"/>
    <mergeCell ref="A25:F25"/>
    <mergeCell ref="A17:F17"/>
    <mergeCell ref="A18:F18"/>
    <mergeCell ref="A19:F19"/>
    <mergeCell ref="A20:F20"/>
    <mergeCell ref="A21:F21"/>
    <mergeCell ref="A22:F22"/>
    <mergeCell ref="A23:F23"/>
    <mergeCell ref="A24:F24"/>
    <mergeCell ref="A26:F26"/>
    <mergeCell ref="A27:F27"/>
    <mergeCell ref="A16:F16"/>
    <mergeCell ref="A1:G1"/>
    <mergeCell ref="A2:G2"/>
    <mergeCell ref="A3:G3"/>
    <mergeCell ref="A4:G4"/>
    <mergeCell ref="A7:F9"/>
    <mergeCell ref="A10:F10"/>
    <mergeCell ref="A11:F11"/>
    <mergeCell ref="A12:F12"/>
    <mergeCell ref="A13:F13"/>
    <mergeCell ref="A14:F14"/>
    <mergeCell ref="A15:F15"/>
  </mergeCells>
  <pageMargins left="0.43307086614173229" right="0.11811023622047245" top="0.23622047244094491" bottom="0.19685039370078741" header="0.51181102362204722" footer="0.51181102362204722"/>
  <pageSetup paperSize="9" scale="75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дома по благоустройству 2014</vt:lpstr>
      <vt:lpstr>дома по благоустройству 2015</vt:lpstr>
      <vt:lpstr>Лист1</vt:lpstr>
      <vt:lpstr>'дома по благоустройству 2014'!Область_печати</vt:lpstr>
      <vt:lpstr>'дома по благоустройству 2015'!Область_печати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alekseevaiv2</cp:lastModifiedBy>
  <cp:lastPrinted>2015-10-14T06:48:22Z</cp:lastPrinted>
  <dcterms:created xsi:type="dcterms:W3CDTF">2013-04-24T10:34:01Z</dcterms:created>
  <dcterms:modified xsi:type="dcterms:W3CDTF">2015-10-14T06:48:27Z</dcterms:modified>
</cp:coreProperties>
</file>